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tes" state="visible" r:id="rId4"/>
    <sheet sheetId="2" name="Comparison" state="visible" r:id="rId5"/>
    <sheet sheetId="3" name="Start here" state="visible" r:id="rId6"/>
    <sheet sheetId="4" name="Notes" state="visible" r:id="rId7"/>
  </sheets>
  <definedNames>
    <definedName name="PA">Rates!$B$2</definedName>
    <definedName name="BasicLimit">Rates!$B$3</definedName>
    <definedName name="HigherLimit">Rates!$B$4</definedName>
    <definedName name="IT_Basic">Rates!$B$5</definedName>
    <definedName name="IT_Higher">Rates!$B$6</definedName>
    <definedName name="IT_Additional">Rates!$B$7</definedName>
    <definedName name="PATaper">Rates!$B$8</definedName>
    <definedName name="C4Lower">Rates!$B$9</definedName>
    <definedName name="C4Upper">Rates!$B$10</definedName>
    <definedName name="C4Main">Rates!$B$11</definedName>
    <definedName name="C4Upper_Rate">Rates!$B$12</definedName>
    <definedName name="Div_Basic">Rates!$B$13</definedName>
    <definedName name="Div_Higher">Rates!$B$14</definedName>
    <definedName name="Div_Additional">Rates!$B$15</definedName>
    <definedName name="DivAllowance">Rates!$B$16</definedName>
    <definedName name="CT_Small">Rates!$B$17</definedName>
    <definedName name="CT_Main">Rates!$B$18</definedName>
    <definedName name="CT_SmallLimit">Rates!$B$19</definedName>
    <definedName name="CT_MainLimit">Rates!$B$20</definedName>
    <definedName name="NI_Threshold">Rates!$B$21</definedName>
    <definedName name="NI_Rate">Rates!$B$22</definedName>
    <definedName name="AdminCost">Rates!$B$23</definedName>
    <definedName name="Profit">Comparison!$B$4</definedName>
    <definedName name="Salary">Comparison!$C$5</definedName>
  </definedNames>
  <calcPr calcId="171027"/>
</workbook>
</file>

<file path=xl/sharedStrings.xml><?xml version="1.0" encoding="utf-8"?>
<sst xmlns="http://schemas.openxmlformats.org/spreadsheetml/2006/main" count="95" uniqueCount="83">
  <si>
    <t>Locked rates (2026/27): do not edit</t>
  </si>
  <si>
    <t>Personal allowance (£)</t>
  </si>
  <si>
    <t>Basic rate band upper limit (£)</t>
  </si>
  <si>
    <t>Higher rate band upper limit (£)</t>
  </si>
  <si>
    <t>Income tax: basic rate</t>
  </si>
  <si>
    <t>Income tax: higher rate</t>
  </si>
  <si>
    <t>Income tax: additional rate</t>
  </si>
  <si>
    <t>PA taper threshold (£)</t>
  </si>
  <si>
    <t>Class 4 NIC lower profits limit (£)</t>
  </si>
  <si>
    <t>Class 4 NIC upper profits limit (£)</t>
  </si>
  <si>
    <t>Class 4 NIC main rate</t>
  </si>
  <si>
    <t>Class 4 NIC upper rate</t>
  </si>
  <si>
    <t>Dividend tax: basic rate (FA 2026 s.4)</t>
  </si>
  <si>
    <t>Dividend tax: higher rate (FA 2026 s.4)</t>
  </si>
  <si>
    <t>Dividend tax: additional rate (FA 2026 s.4)</t>
  </si>
  <si>
    <t>Dividend allowance (£)</t>
  </si>
  <si>
    <t>Corporation tax: small profits rate (profits &lt;= £50k)</t>
  </si>
  <si>
    <t>Corporation tax: main rate (profits &gt;= £250k)</t>
  </si>
  <si>
    <t>CT small profits limit (£)</t>
  </si>
  <si>
    <t>CT main rate limit (£)</t>
  </si>
  <si>
    <t>Employer NIC secondary threshold (£)</t>
  </si>
  <si>
    <t>Employer NIC rate</t>
  </si>
  <si>
    <t>Ltd: estimated admin cost (£/yr)</t>
  </si>
  <si>
    <t>LLP vs limited company: after-tax comparison (2026/27)</t>
  </si>
  <si>
    <t>LLP / partnership</t>
  </si>
  <si>
    <t>Limited company</t>
  </si>
  <si>
    <t>Annual profit (£):</t>
  </si>
  <si>
    <t>Director salary (Ltd only, £):</t>
  </si>
  <si>
    <t>n/a</t>
  </si>
  <si>
    <t>Taxable profit (after any PA taper)</t>
  </si>
  <si>
    <t>Income tax (estimated):</t>
  </si>
  <si>
    <t>Class 4 NIC:</t>
  </si>
  <si>
    <t>Total tax and NIC:</t>
  </si>
  <si>
    <t>Estimated take-home:</t>
  </si>
  <si>
    <t>Employer NIC on salary:</t>
  </si>
  <si>
    <t>Corporation tax:</t>
  </si>
  <si>
    <t>Dividend tax:</t>
  </si>
  <si>
    <t>Income tax on salary:</t>
  </si>
  <si>
    <t>Estimated admin cost:</t>
  </si>
  <si>
    <t>Total tax, NIC and admin:</t>
  </si>
  <si>
    <t>Difference (LLP take-home minus Ltd take-home)</t>
  </si>
  <si>
    <t>LLP advantage (positive = LLP better after tax):</t>
  </si>
  <si>
    <t>This model estimates fully extracted profit. If significant profit is retained in a limited company, the effective tax cost differs materially. See the Notes tab.</t>
  </si>
  <si>
    <t>LLP vs limited company: structure comparison model (2026/27)</t>
  </si>
  <si>
    <t/>
  </si>
  <si>
    <t>This workbook models the after-tax position under two structures:</t>
  </si>
  <si>
    <t xml:space="preserve">  LLP / partnership: income tax + Class 4 NIC on profit share.</t>
  </si>
  <si>
    <t xml:space="preserve">  Limited company: corporation tax + dividend tax + employer NIC on salary.</t>
  </si>
  <si>
    <t>To use the Comparison sheet:</t>
  </si>
  <si>
    <t xml:space="preserve">  1. Enter your annual profit in cell B4.</t>
  </si>
  <si>
    <t xml:space="preserve">  2. For the limited company column, set your intended director salary in C5.</t>
  </si>
  <si>
    <t xml:space="preserve">     Default is £12,570 (equal to personal allowance, minimising income tax and NIC).</t>
  </si>
  <si>
    <t xml:space="preserve">  3. Read the estimated take-home in rows 13 (LLP) and 21 (Ltd).</t>
  </si>
  <si>
    <t xml:space="preserve">  4. Row 24 shows the difference (positive = LLP more tax-efficient at this profit level).</t>
  </si>
  <si>
    <t>The model assumes all profit is extracted. Retained profits in a limited company are</t>
  </si>
  <si>
    <t>taxed only at CT rates until drawn, which may favour the corporate structure for firms</t>
  </si>
  <si>
    <t>with significant reinvestment. See Notes for the full assumptions.</t>
  </si>
  <si>
    <t>The Rates tab holds locked 2026/27 constants. Do not edit it.</t>
  </si>
  <si>
    <t>Assumptions and regulatory context</t>
  </si>
  <si>
    <t>Tax rates</t>
  </si>
  <si>
    <t>All rates are 2026/27 (Finance Act 2026). Dividend rates: 10.75% basic / 35.75% higher / 39.35% additional.</t>
  </si>
  <si>
    <t>Corporation tax: 19% (profits &lt;= £50,000), 25% (profits &gt;= £250,000), 26.5% effective marginal rate in between.</t>
  </si>
  <si>
    <t>Employer NIC: 15% on earnings above £5,000 secondary threshold (from April 2025).</t>
  </si>
  <si>
    <t>BADR: 18% on qualifying gains up to £1 million lifetime limit (was 14% in 2025/26).</t>
  </si>
  <si>
    <t>Salaried-member rules (LLP)</t>
  </si>
  <si>
    <t>Members whose remuneration is more than 80% guaranteed, who lack significant influence AND</t>
  </si>
  <si>
    <t>whose capital is less than 25% of their disguised salary are treated as employees for tax.</t>
  </si>
  <si>
    <t>PAYE and employer NIC apply to such members. This model assumes no salaried members.</t>
  </si>
  <si>
    <t>Limited company salary assumption</t>
  </si>
  <si>
    <t>Default salary is £12,570 (equal to personal allowance). At this level, no income tax applies</t>
  </si>
  <si>
    <t>and no employee NIC is payable. Employer NIC of £1,135.50 (7,570 x 15%) applies.</t>
  </si>
  <si>
    <t>Admin cost</t>
  </si>
  <si>
    <t>A £2,500 annual admin cost is included for the limited company (accountancy, filing, Companies House).</t>
  </si>
  <si>
    <t>Adjust in the Rates sheet if your actual cost differs.</t>
  </si>
  <si>
    <t>Retained profit</t>
  </si>
  <si>
    <t>This model shows fully extracted profit. Where the limited company retains profit for reinvestment,</t>
  </si>
  <si>
    <t>the effective tax rate is the CT rate only (19% to 25%), materially lower than the LLP equivalent</t>
  </si>
  <si>
    <t>until the profit is drawn as dividends. Run a separate scenario for retention strategies.</t>
  </si>
  <si>
    <t>SRA authorisation</t>
  </si>
  <si>
    <t>LLPs are recognised bodies authorised directly. Limited companies require an ABS licence.</t>
  </si>
  <si>
    <t>Both routes are viable and well-established. The SRA minimum PII terms (£2m / £3m per claim) apply equally.</t>
  </si>
  <si>
    <t>General</t>
  </si>
  <si>
    <t>This model is for planning and orientation. It is not a substitute for tax advice specific to your firm.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</si>
</sst>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£#,##0"/>
  </numFmts>
  <fonts count="9" x14ac:knownFonts="1">
    <font>
      <color theme="1"/>
      <family val="2"/>
      <scheme val="minor"/>
      <sz val="11"/>
      <name val="Calibri"/>
    </font>
    <font>
      <b/>
      <color rgb="FFFFFFFF"/>
      <sz val="11"/>
    </font>
    <font>
      <b/>
      <color rgb="FF0F172A"/>
    </font>
    <font>
      <b/>
    </font>
    <font>
      <b/>
      <color rgb="FFC41E3A"/>
    </font>
    <font>
      <i/>
      <color rgb="FF64748B"/>
      <sz val="10"/>
    </font>
    <font>
      <b/>
      <color rgb="FF0F172A"/>
      <sz val="15"/>
    </font>
    <font>
      <b/>
      <color rgb="FF0F172A"/>
      <sz val="14"/>
    </font>
    <font>
      <b/>
      <color rgb="FF0F172A"/>
      <sz val="11"/>
    </font>
  </fonts>
  <fills count="5">
    <fill>
      <patternFill patternType="none"/>
    </fill>
    <fill>
      <patternFill patternType="gray125"/>
    </fill>
    <fill>
      <patternFill patternType="solid">
        <fgColor rgb="FFC41E3A"/>
      </patternFill>
    </fill>
    <fill>
      <patternFill patternType="solid">
        <fgColor rgb="FFDBEAFE"/>
      </patternFill>
    </fill>
    <fill>
      <patternFill patternType="solid">
        <fgColor rgb="FFF8F9F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164" fontId="0" fillId="0" borderId="0" xfId="0" applyNumberFormat="1"/>
    <xf numFmtId="9" fontId="0" fillId="0" borderId="0" xfId="0" applyNumberFormat="1"/>
    <xf numFmtId="10" fontId="0" fillId="0" borderId="0" xfId="0" applyNumberFormat="1"/>
    <xf numFmtId="0" fontId="1" fillId="2" borderId="0" xfId="0" applyFont="1" applyFill="1" applyAlignment="1">
      <alignment vertical="center"/>
    </xf>
    <xf numFmtId="164" fontId="0" fillId="3" borderId="0" xfId="0" applyNumberFormat="1" applyFill="1" applyProtection="1">
      <protection locked="0"/>
    </xf>
    <xf numFmtId="164" fontId="3" fillId="0" borderId="0" xfId="0" applyNumberFormat="1" applyFont="1"/>
    <xf numFmtId="164" fontId="4" fillId="0" borderId="0" xfId="0" applyNumberFormat="1" applyFont="1"/>
    <xf numFmtId="0" fontId="5" fillId="0" borderId="0" xfId="0" applyFont="1" applyAlignment="1">
      <alignment wrapText="1"/>
    </xf>
    <xf numFmtId="0" fontId="6" fillId="4" borderId="0" xfId="0" applyFont="1" applyFill="1"/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41E3A"/>
  </sheetPr>
  <dimension ref="A1:B23"/>
  <sheetFormatPr defaultRowHeight="15" outlineLevelRow="0" outlineLevelCol="0" x14ac:dyDescent="55"/>
  <cols>
    <col min="1" max="1" width="60" style="1" customWidth="1"/>
    <col min="2" max="2" width="18" customWidth="1"/>
  </cols>
  <sheetData>
    <row r="1" spans="1:2" x14ac:dyDescent="0.25">
      <c r="A1" s="2" t="s">
        <v>0</v>
      </c>
      <c r="B1" s="2"/>
    </row>
    <row r="2" spans="1:2" x14ac:dyDescent="0.25">
      <c r="A2" s="3" t="s">
        <v>1</v>
      </c>
      <c r="B2" s="4">
        <v>12570</v>
      </c>
    </row>
    <row r="3" spans="1:2" x14ac:dyDescent="0.25">
      <c r="A3" s="3" t="s">
        <v>2</v>
      </c>
      <c r="B3" s="4">
        <v>50270</v>
      </c>
    </row>
    <row r="4" spans="1:2" x14ac:dyDescent="0.25">
      <c r="A4" s="3" t="s">
        <v>3</v>
      </c>
      <c r="B4" s="4">
        <v>125140</v>
      </c>
    </row>
    <row r="5" spans="1:2" x14ac:dyDescent="0.25">
      <c r="A5" s="3" t="s">
        <v>4</v>
      </c>
      <c r="B5" s="5">
        <v>0.2</v>
      </c>
    </row>
    <row r="6" spans="1:2" x14ac:dyDescent="0.25">
      <c r="A6" s="3" t="s">
        <v>5</v>
      </c>
      <c r="B6" s="5">
        <v>0.4</v>
      </c>
    </row>
    <row r="7" spans="1:2" x14ac:dyDescent="0.25">
      <c r="A7" s="3" t="s">
        <v>6</v>
      </c>
      <c r="B7" s="5">
        <v>0.45</v>
      </c>
    </row>
    <row r="8" spans="1:2" x14ac:dyDescent="0.25">
      <c r="A8" s="3" t="s">
        <v>7</v>
      </c>
      <c r="B8" s="4">
        <v>100000</v>
      </c>
    </row>
    <row r="9" spans="1:2" x14ac:dyDescent="0.25">
      <c r="A9" s="3" t="s">
        <v>8</v>
      </c>
      <c r="B9" s="4">
        <v>12570</v>
      </c>
    </row>
    <row r="10" spans="1:2" x14ac:dyDescent="0.25">
      <c r="A10" s="3" t="s">
        <v>9</v>
      </c>
      <c r="B10" s="4">
        <v>50270</v>
      </c>
    </row>
    <row r="11" spans="1:2" x14ac:dyDescent="0.25">
      <c r="A11" s="3" t="s">
        <v>10</v>
      </c>
      <c r="B11" s="5">
        <v>0.06</v>
      </c>
    </row>
    <row r="12" spans="1:2" x14ac:dyDescent="0.25">
      <c r="A12" s="3" t="s">
        <v>11</v>
      </c>
      <c r="B12" s="5">
        <v>0.02</v>
      </c>
    </row>
    <row r="13" spans="1:2" x14ac:dyDescent="0.25">
      <c r="A13" s="3" t="s">
        <v>12</v>
      </c>
      <c r="B13" s="6">
        <v>0.1075</v>
      </c>
    </row>
    <row r="14" spans="1:2" x14ac:dyDescent="0.25">
      <c r="A14" s="3" t="s">
        <v>13</v>
      </c>
      <c r="B14" s="6">
        <v>0.3575</v>
      </c>
    </row>
    <row r="15" spans="1:2" x14ac:dyDescent="0.25">
      <c r="A15" s="3" t="s">
        <v>14</v>
      </c>
      <c r="B15" s="6">
        <v>0.3935</v>
      </c>
    </row>
    <row r="16" spans="1:2" x14ac:dyDescent="0.25">
      <c r="A16" s="3" t="s">
        <v>15</v>
      </c>
      <c r="B16" s="4">
        <v>500</v>
      </c>
    </row>
    <row r="17" spans="1:2" x14ac:dyDescent="0.25">
      <c r="A17" s="3" t="s">
        <v>16</v>
      </c>
      <c r="B17" s="5">
        <v>0.19</v>
      </c>
    </row>
    <row r="18" spans="1:2" x14ac:dyDescent="0.25">
      <c r="A18" s="3" t="s">
        <v>17</v>
      </c>
      <c r="B18" s="5">
        <v>0.25</v>
      </c>
    </row>
    <row r="19" spans="1:2" x14ac:dyDescent="0.25">
      <c r="A19" s="3" t="s">
        <v>18</v>
      </c>
      <c r="B19" s="4">
        <v>50000</v>
      </c>
    </row>
    <row r="20" spans="1:2" x14ac:dyDescent="0.25">
      <c r="A20" s="3" t="s">
        <v>19</v>
      </c>
      <c r="B20" s="4">
        <v>250000</v>
      </c>
    </row>
    <row r="21" spans="1:2" x14ac:dyDescent="0.25">
      <c r="A21" s="3" t="s">
        <v>20</v>
      </c>
      <c r="B21" s="4">
        <v>5000</v>
      </c>
    </row>
    <row r="22" spans="1:2" x14ac:dyDescent="0.25">
      <c r="A22" s="3" t="s">
        <v>21</v>
      </c>
      <c r="B22" s="5">
        <v>0.15</v>
      </c>
    </row>
    <row r="23" spans="1:2" x14ac:dyDescent="0.25">
      <c r="A23" s="3" t="s">
        <v>22</v>
      </c>
      <c r="B23" s="4">
        <v>2500</v>
      </c>
    </row>
  </sheetData>
  <sheetProtection sheet="1"/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41E3A"/>
  </sheetPr>
  <dimension ref="A1:C26"/>
  <sheetFormatPr defaultRowHeight="15" outlineLevelRow="0" outlineLevelCol="0" x14ac:dyDescent="55"/>
  <cols>
    <col min="1" max="1" width="48" style="1" customWidth="1"/>
    <col min="2" max="3" width="22" customWidth="1"/>
  </cols>
  <sheetData>
    <row r="1" spans="1:3" x14ac:dyDescent="0.25">
      <c r="A1" s="2" t="s">
        <v>23</v>
      </c>
      <c r="B1" s="2"/>
      <c r="C1" s="2"/>
    </row>
    <row r="2" spans="1:3" x14ac:dyDescent="0.25">
      <c r="A2" s="1"/>
      <c r="B2" s="7" t="s">
        <v>24</v>
      </c>
      <c r="C2" s="7" t="s">
        <v>25</v>
      </c>
    </row>
    <row r="4" spans="1:3" x14ac:dyDescent="0.25">
      <c r="A4" s="1" t="s">
        <v>26</v>
      </c>
      <c r="B4" s="8">
        <v>120000</v>
      </c>
      <c r="C4" s="4">
        <f>Profit</f>
      </c>
    </row>
    <row r="5" spans="1:3" x14ac:dyDescent="0.25">
      <c r="A5" s="1" t="s">
        <v>27</v>
      </c>
      <c r="B5" t="s">
        <v>28</v>
      </c>
      <c r="C5" s="8">
        <v>12570</v>
      </c>
    </row>
    <row r="8" spans="1:1" x14ac:dyDescent="0.25">
      <c r="A8" s="1" t="s">
        <v>29</v>
      </c>
    </row>
    <row r="10" spans="1:2" x14ac:dyDescent="0.25">
      <c r="A10" s="3" t="s">
        <v>30</v>
      </c>
      <c r="B10" s="4">
        <f>MAX(0,MIN(Profit,BasicLimit)-MAX(0,PA-MAX(0,(Profit-PATaper)/2)))*IT_Basic+MAX(0,MIN(Profit,HigherLimit)-BasicLimit)*IT_Higher+MAX(0,Profit-HigherLimit)*IT_Additional</f>
      </c>
    </row>
    <row r="11" spans="1:2" x14ac:dyDescent="0.25">
      <c r="A11" s="3" t="s">
        <v>31</v>
      </c>
      <c r="B11" s="4">
        <f>MAX(0,MIN(Profit,C4Upper)-C4Lower)*C4Main+MAX(0,Profit-C4Upper)*C4Upper_Rate</f>
      </c>
    </row>
    <row r="12" spans="1:2" x14ac:dyDescent="0.25">
      <c r="A12" s="3" t="s">
        <v>32</v>
      </c>
      <c r="B12" s="9">
        <f>(MAX(0,MIN(Profit,BasicLimit)-MAX(0,PA-MAX(0,(Profit-PATaper)/2)))*IT_Basic+MAX(0,MIN(Profit,HigherLimit)-BasicLimit)*IT_Higher+MAX(0,Profit-HigherLimit)*IT_Additional)+(MAX(0,MIN(Profit,C4Upper)-C4Lower)*C4Main+MAX(0,Profit-C4Upper)*C4Upper_Rate)</f>
      </c>
    </row>
    <row r="13" spans="1:2" x14ac:dyDescent="0.25">
      <c r="A13" s="3" t="s">
        <v>33</v>
      </c>
      <c r="B13" s="10">
        <f>Profit-(MAX(0,MIN(Profit,BasicLimit)-MAX(0,PA-MAX(0,(Profit-PATaper)/2)))*IT_Basic+MAX(0,MIN(Profit,HigherLimit)-BasicLimit)*IT_Higher+MAX(0,Profit-HigherLimit)*IT_Additional)-(MAX(0,MIN(Profit,C4Upper)-C4Lower)*C4Main+MAX(0,Profit-C4Upper)*C4Upper_Rate)</f>
      </c>
    </row>
    <row r="15" spans="1:3" x14ac:dyDescent="0.25">
      <c r="A15" s="3" t="s">
        <v>34</v>
      </c>
      <c r="C15" s="4">
        <f>MAX(0,Salary-NI_Threshold)*NI_Rate</f>
      </c>
    </row>
    <row r="16" spans="1:3" x14ac:dyDescent="0.25">
      <c r="A16" s="3" t="s">
        <v>35</v>
      </c>
      <c r="C16" s="4">
        <f>IF(Profit-Salary-(MAX(0,Salary-NI_Threshold)*NI_Rate)&lt;=CT_SmallLimit,(Profit-Salary-(MAX(0,Salary-NI_Threshold)*NI_Rate))*CT_Small,IF(Profit-Salary-(MAX(0,Salary-NI_Threshold)*NI_Rate)&gt;=CT_MainLimit,(Profit-Salary-(MAX(0,Salary-NI_Threshold)*NI_Rate))*CT_Main,CT_SmallLimit*CT_Small+(Profit-Salary-(MAX(0,Salary-NI_Threshold)*NI_Rate)-CT_SmallLimit)*0.265))</f>
      </c>
    </row>
    <row r="17" spans="1:3" x14ac:dyDescent="0.25">
      <c r="A17" s="3" t="s">
        <v>36</v>
      </c>
      <c r="C17" s="4">
        <f>(MIN(MAX(0,((Profit-Salary-(MAX(0,Salary-NI_Threshold)*NI_Rate))-(IF(Profit-Salary-(MAX(0,Salary-NI_Threshold)*NI_Rate)&lt;=CT_SmallLimit,(Profit-Salary-(MAX(0,Salary-NI_Threshold)*NI_Rate))*CT_Small,IF(Profit-Salary-(MAX(0,Salary-NI_Threshold)*NI_Rate)&gt;=CT_MainLimit,(Profit-Salary-(MAX(0,Salary-NI_Threshold)*NI_Rate))*CT_Main,CT_SmallLimit*CT_Small+(Profit-Salary-(MAX(0,Salary-NI_Threshold)*NI_Rate)-CT_SmallLimit)*0.265))))-DivAllowance),MAX(0,BasicLimit-MAX(0,Salary-PA))))*Div_Basic+(MIN(MAX(0,(MAX(0,((Profit-Salary-(MAX(0,Salary-NI_Threshold)*NI_Rate))-(IF(Profit-Salary-(MAX(0,Salary-NI_Threshold)*NI_Rate)&lt;=CT_SmallLimit,(Profit-Salary-(MAX(0,Salary-NI_Threshold)*NI_Rate))*CT_Small,IF(Profit-Salary-(MAX(0,Salary-NI_Threshold)*NI_Rate)&gt;=CT_MainLimit,(Profit-Salary-(MAX(0,Salary-NI_Threshold)*NI_Rate))*CT_Main,CT_SmallLimit*CT_Small+(Profit-Salary-(MAX(0,Salary-NI_Threshold)*NI_Rate)-CT_SmallLimit)*0.265))))-DivAllowance))-(MIN(MAX(0,((Profit-Salary-(MAX(0,Salary-NI_Threshold)*NI_Rate))-(IF(Profit-Salary-(MAX(0,Salary-NI_Threshold)*NI_Rate)&lt;=CT_SmallLimit,(Profit-Salary-(MAX(0,Salary-NI_Threshold)*NI_Rate))*CT_Small,IF(Profit-Salary-(MAX(0,Salary-NI_Threshold)*NI_Rate)&gt;=CT_MainLimit,(Profit-Salary-(MAX(0,Salary-NI_Threshold)*NI_Rate))*CT_Main,CT_SmallLimit*CT_Small+(Profit-Salary-(MAX(0,Salary-NI_Threshold)*NI_Rate)-CT_SmallLimit)*0.265))))-DivAllowance),MAX(0,BasicLimit-MAX(0,Salary-PA))))),HigherLimit-BasicLimit))*Div_Higher+(MAX(0,(MAX(0,((Profit-Salary-(MAX(0,Salary-NI_Threshold)*NI_Rate))-(IF(Profit-Salary-(MAX(0,Salary-NI_Threshold)*NI_Rate)&lt;=CT_SmallLimit,(Profit-Salary-(MAX(0,Salary-NI_Threshold)*NI_Rate))*CT_Small,IF(Profit-Salary-(MAX(0,Salary-NI_Threshold)*NI_Rate)&gt;=CT_MainLimit,(Profit-Salary-(MAX(0,Salary-NI_Threshold)*NI_Rate))*CT_Main,CT_SmallLimit*CT_Small+(Profit-Salary-(MAX(0,Salary-NI_Threshold)*NI_Rate)-CT_SmallLimit)*0.265))))-DivAllowance))-(MIN(MAX(0,((Profit-Salary-(MAX(0,Salary-NI_Threshold)*NI_Rate))-(IF(Profit-Salary-(MAX(0,Salary-NI_Threshold)*NI_Rate)&lt;=CT_SmallLimit,(Profit-Salary-(MAX(0,Salary-NI_Threshold)*NI_Rate))*CT_Small,IF(Profit-Salary-(MAX(0,Salary-NI_Threshold)*NI_Rate)&gt;=CT_MainLimit,(Profit-Salary-(MAX(0,Salary-NI_Threshold)*NI_Rate))*CT_Main,CT_SmallLimit*CT_Small+(Profit-Salary-(MAX(0,Salary-NI_Threshold)*NI_Rate)-CT_SmallLimit)*0.265))))-DivAllowance),MAX(0,BasicLimit-MAX(0,Salary-PA))))-(MIN(MAX(0,(MAX(0,((Profit-Salary-(MAX(0,Salary-NI_Threshold)*NI_Rate))-(IF(Profit-Salary-(MAX(0,Salary-NI_Threshold)*NI_Rate)&lt;=CT_SmallLimit,(Profit-Salary-(MAX(0,Salary-NI_Threshold)*NI_Rate))*CT_Small,IF(Profit-Salary-(MAX(0,Salary-NI_Threshold)*NI_Rate)&gt;=CT_MainLimit,(Profit-Salary-(MAX(0,Salary-NI_Threshold)*NI_Rate))*CT_Main,CT_SmallLimit*CT_Small+(Profit-Salary-(MAX(0,Salary-NI_Threshold)*NI_Rate)-CT_SmallLimit)*0.265))))-DivAllowance))-(MIN(MAX(0,((Profit-Salary-(MAX(0,Salary-NI_Threshold)*NI_Rate))-(IF(Profit-Salary-(MAX(0,Salary-NI_Threshold)*NI_Rate)&lt;=CT_SmallLimit,(Profit-Salary-(MAX(0,Salary-NI_Threshold)*NI_Rate))*CT_Small,IF(Profit-Salary-(MAX(0,Salary-NI_Threshold)*NI_Rate)&gt;=CT_MainLimit,(Profit-Salary-(MAX(0,Salary-NI_Threshold)*NI_Rate))*CT_Main,CT_SmallLimit*CT_Small+(Profit-Salary-(MAX(0,Salary-NI_Threshold)*NI_Rate)-CT_SmallLimit)*0.265))))-DivAllowance),MAX(0,BasicLimit-MAX(0,Salary-PA))))),HigherLimit-BasicLimit))))*Div_Additional</f>
      </c>
    </row>
    <row r="18" spans="1:3" x14ac:dyDescent="0.25">
      <c r="A18" s="3" t="s">
        <v>37</v>
      </c>
      <c r="C18" s="4">
        <f>MAX(0,Salary-PA)*IT_Basic</f>
      </c>
    </row>
    <row r="19" spans="1:3" x14ac:dyDescent="0.25">
      <c r="A19" s="3" t="s">
        <v>38</v>
      </c>
      <c r="C19" s="4">
        <f>AdminCost</f>
      </c>
    </row>
    <row r="20" spans="1:3" x14ac:dyDescent="0.25">
      <c r="A20" s="3" t="s">
        <v>39</v>
      </c>
      <c r="C20" s="9">
        <f>(MAX(0,Salary-NI_Threshold)*NI_Rate)+(IF(Profit-Salary-(MAX(0,Salary-NI_Threshold)*NI_Rate)&lt;=CT_SmallLimit,(Profit-Salary-(MAX(0,Salary-NI_Threshold)*NI_Rate))*CT_Small,IF(Profit-Salary-(MAX(0,Salary-NI_Threshold)*NI_Rate)&gt;=CT_MainLimit,(Profit-Salary-(MAX(0,Salary-NI_Threshold)*NI_Rate))*CT_Main,CT_SmallLimit*CT_Small+(Profit-Salary-(MAX(0,Salary-NI_Threshold)*NI_Rate)-CT_SmallLimit)*0.265)))+((MIN(MAX(0,((Profit-Salary-(MAX(0,Salary-NI_Threshold)*NI_Rate))-(IF(Profit-Salary-(MAX(0,Salary-NI_Threshold)*NI_Rate)&lt;=CT_SmallLimit,(Profit-Salary-(MAX(0,Salary-NI_Threshold)*NI_Rate))*CT_Small,IF(Profit-Salary-(MAX(0,Salary-NI_Threshold)*NI_Rate)&gt;=CT_MainLimit,(Profit-Salary-(MAX(0,Salary-NI_Threshold)*NI_Rate))*CT_Main,CT_SmallLimit*CT_Small+(Profit-Salary-(MAX(0,Salary-NI_Threshold)*NI_Rate)-CT_SmallLimit)*0.265))))-DivAllowance),MAX(0,BasicLimit-MAX(0,Salary-PA))))*Div_Basic+(MIN(MAX(0,(MAX(0,((Profit-Salary-(MAX(0,Salary-NI_Threshold)*NI_Rate))-(IF(Profit-Salary-(MAX(0,Salary-NI_Threshold)*NI_Rate)&lt;=CT_SmallLimit,(Profit-Salary-(MAX(0,Salary-NI_Threshold)*NI_Rate))*CT_Small,IF(Profit-Salary-(MAX(0,Salary-NI_Threshold)*NI_Rate)&gt;=CT_MainLimit,(Profit-Salary-(MAX(0,Salary-NI_Threshold)*NI_Rate))*CT_Main,CT_SmallLimit*CT_Small+(Profit-Salary-(MAX(0,Salary-NI_Threshold)*NI_Rate)-CT_SmallLimit)*0.265))))-DivAllowance))-(MIN(MAX(0,((Profit-Salary-(MAX(0,Salary-NI_Threshold)*NI_Rate))-(IF(Profit-Salary-(MAX(0,Salary-NI_Threshold)*NI_Rate)&lt;=CT_SmallLimit,(Profit-Salary-(MAX(0,Salary-NI_Threshold)*NI_Rate))*CT_Small,IF(Profit-Salary-(MAX(0,Salary-NI_Threshold)*NI_Rate)&gt;=CT_MainLimit,(Profit-Salary-(MAX(0,Salary-NI_Threshold)*NI_Rate))*CT_Main,CT_SmallLimit*CT_Small+(Profit-Salary-(MAX(0,Salary-NI_Threshold)*NI_Rate)-CT_SmallLimit)*0.265))))-DivAllowance),MAX(0,BasicLimit-MAX(0,Salary-PA))))),HigherLimit-BasicLimit))*Div_Higher+(MAX(0,(MAX(0,((Profit-Salary-(MAX(0,Salary-NI_Threshold)*NI_Rate))-(IF(Profit-Salary-(MAX(0,Salary-NI_Threshold)*NI_Rate)&lt;=CT_SmallLimit,(Profit-Salary-(MAX(0,Salary-NI_Threshold)*NI_Rate))*CT_Small,IF(Profit-Salary-(MAX(0,Salary-NI_Threshold)*NI_Rate)&gt;=CT_MainLimit,(Profit-Salary-(MAX(0,Salary-NI_Threshold)*NI_Rate))*CT_Main,CT_SmallLimit*CT_Small+(Profit-Salary-(MAX(0,Salary-NI_Threshold)*NI_Rate)-CT_SmallLimit)*0.265))))-DivAllowance))-(MIN(MAX(0,((Profit-Salary-(MAX(0,Salary-NI_Threshold)*NI_Rate))-(IF(Profit-Salary-(MAX(0,Salary-NI_Threshold)*NI_Rate)&lt;=CT_SmallLimit,(Profit-Salary-(MAX(0,Salary-NI_Threshold)*NI_Rate))*CT_Small,IF(Profit-Salary-(MAX(0,Salary-NI_Threshold)*NI_Rate)&gt;=CT_MainLimit,(Profit-Salary-(MAX(0,Salary-NI_Threshold)*NI_Rate))*CT_Main,CT_SmallLimit*CT_Small+(Profit-Salary-(MAX(0,Salary-NI_Threshold)*NI_Rate)-CT_SmallLimit)*0.265))))-DivAllowance),MAX(0,BasicLimit-MAX(0,Salary-PA))))-(MIN(MAX(0,(MAX(0,((Profit-Salary-(MAX(0,Salary-NI_Threshold)*NI_Rate))-(IF(Profit-Salary-(MAX(0,Salary-NI_Threshold)*NI_Rate)&lt;=CT_SmallLimit,(Profit-Salary-(MAX(0,Salary-NI_Threshold)*NI_Rate))*CT_Small,IF(Profit-Salary-(MAX(0,Salary-NI_Threshold)*NI_Rate)&gt;=CT_MainLimit,(Profit-Salary-(MAX(0,Salary-NI_Threshold)*NI_Rate))*CT_Main,CT_SmallLimit*CT_Small+(Profit-Salary-(MAX(0,Salary-NI_Threshold)*NI_Rate)-CT_SmallLimit)*0.265))))-DivAllowance))-(MIN(MAX(0,((Profit-Salary-(MAX(0,Salary-NI_Threshold)*NI_Rate))-(IF(Profit-Salary-(MAX(0,Salary-NI_Threshold)*NI_Rate)&lt;=CT_SmallLimit,(Profit-Salary-(MAX(0,Salary-NI_Threshold)*NI_Rate))*CT_Small,IF(Profit-Salary-(MAX(0,Salary-NI_Threshold)*NI_Rate)&gt;=CT_MainLimit,(Profit-Salary-(MAX(0,Salary-NI_Threshold)*NI_Rate))*CT_Main,CT_SmallLimit*CT_Small+(Profit-Salary-(MAX(0,Salary-NI_Threshold)*NI_Rate)-CT_SmallLimit)*0.265))))-DivAllowance),MAX(0,BasicLimit-MAX(0,Salary-PA))))),HigherLimit-BasicLimit))))*Div_Additional)+(MAX(0,Salary-PA)*IT_Basic)+AdminCost</f>
      </c>
    </row>
    <row r="21" spans="1:3" x14ac:dyDescent="0.25">
      <c r="A21" s="3" t="s">
        <v>33</v>
      </c>
      <c r="C21" s="10">
        <f>Salary-(MAX(0,Salary-PA)*IT_Basic)+((Profit-Salary-(MAX(0,Salary-NI_Threshold)*NI_Rate))-(IF(Profit-Salary-(MAX(0,Salary-NI_Threshold)*NI_Rate)&lt;=CT_SmallLimit,(Profit-Salary-(MAX(0,Salary-NI_Threshold)*NI_Rate))*CT_Small,IF(Profit-Salary-(MAX(0,Salary-NI_Threshold)*NI_Rate)&gt;=CT_MainLimit,(Profit-Salary-(MAX(0,Salary-NI_Threshold)*NI_Rate))*CT_Main,CT_SmallLimit*CT_Small+(Profit-Salary-(MAX(0,Salary-NI_Threshold)*NI_Rate)-CT_SmallLimit)*0.265))))-((MIN(MAX(0,((Profit-Salary-(MAX(0,Salary-NI_Threshold)*NI_Rate))-(IF(Profit-Salary-(MAX(0,Salary-NI_Threshold)*NI_Rate)&lt;=CT_SmallLimit,(Profit-Salary-(MAX(0,Salary-NI_Threshold)*NI_Rate))*CT_Small,IF(Profit-Salary-(MAX(0,Salary-NI_Threshold)*NI_Rate)&gt;=CT_MainLimit,(Profit-Salary-(MAX(0,Salary-NI_Threshold)*NI_Rate))*CT_Main,CT_SmallLimit*CT_Small+(Profit-Salary-(MAX(0,Salary-NI_Threshold)*NI_Rate)-CT_SmallLimit)*0.265))))-DivAllowance),MAX(0,BasicLimit-MAX(0,Salary-PA))))*Div_Basic+(MIN(MAX(0,(MAX(0,((Profit-Salary-(MAX(0,Salary-NI_Threshold)*NI_Rate))-(IF(Profit-Salary-(MAX(0,Salary-NI_Threshold)*NI_Rate)&lt;=CT_SmallLimit,(Profit-Salary-(MAX(0,Salary-NI_Threshold)*NI_Rate))*CT_Small,IF(Profit-Salary-(MAX(0,Salary-NI_Threshold)*NI_Rate)&gt;=CT_MainLimit,(Profit-Salary-(MAX(0,Salary-NI_Threshold)*NI_Rate))*CT_Main,CT_SmallLimit*CT_Small+(Profit-Salary-(MAX(0,Salary-NI_Threshold)*NI_Rate)-CT_SmallLimit)*0.265))))-DivAllowance))-(MIN(MAX(0,((Profit-Salary-(MAX(0,Salary-NI_Threshold)*NI_Rate))-(IF(Profit-Salary-(MAX(0,Salary-NI_Threshold)*NI_Rate)&lt;=CT_SmallLimit,(Profit-Salary-(MAX(0,Salary-NI_Threshold)*NI_Rate))*CT_Small,IF(Profit-Salary-(MAX(0,Salary-NI_Threshold)*NI_Rate)&gt;=CT_MainLimit,(Profit-Salary-(MAX(0,Salary-NI_Threshold)*NI_Rate))*CT_Main,CT_SmallLimit*CT_Small+(Profit-Salary-(MAX(0,Salary-NI_Threshold)*NI_Rate)-CT_SmallLimit)*0.265))))-DivAllowance),MAX(0,BasicLimit-MAX(0,Salary-PA))))),HigherLimit-BasicLimit))*Div_Higher+(MAX(0,(MAX(0,((Profit-Salary-(MAX(0,Salary-NI_Threshold)*NI_Rate))-(IF(Profit-Salary-(MAX(0,Salary-NI_Threshold)*NI_Rate)&lt;=CT_SmallLimit,(Profit-Salary-(MAX(0,Salary-NI_Threshold)*NI_Rate))*CT_Small,IF(Profit-Salary-(MAX(0,Salary-NI_Threshold)*NI_Rate)&gt;=CT_MainLimit,(Profit-Salary-(MAX(0,Salary-NI_Threshold)*NI_Rate))*CT_Main,CT_SmallLimit*CT_Small+(Profit-Salary-(MAX(0,Salary-NI_Threshold)*NI_Rate)-CT_SmallLimit)*0.265))))-DivAllowance))-(MIN(MAX(0,((Profit-Salary-(MAX(0,Salary-NI_Threshold)*NI_Rate))-(IF(Profit-Salary-(MAX(0,Salary-NI_Threshold)*NI_Rate)&lt;=CT_SmallLimit,(Profit-Salary-(MAX(0,Salary-NI_Threshold)*NI_Rate))*CT_Small,IF(Profit-Salary-(MAX(0,Salary-NI_Threshold)*NI_Rate)&gt;=CT_MainLimit,(Profit-Salary-(MAX(0,Salary-NI_Threshold)*NI_Rate))*CT_Main,CT_SmallLimit*CT_Small+(Profit-Salary-(MAX(0,Salary-NI_Threshold)*NI_Rate)-CT_SmallLimit)*0.265))))-DivAllowance),MAX(0,BasicLimit-MAX(0,Salary-PA))))-(MIN(MAX(0,(MAX(0,((Profit-Salary-(MAX(0,Salary-NI_Threshold)*NI_Rate))-(IF(Profit-Salary-(MAX(0,Salary-NI_Threshold)*NI_Rate)&lt;=CT_SmallLimit,(Profit-Salary-(MAX(0,Salary-NI_Threshold)*NI_Rate))*CT_Small,IF(Profit-Salary-(MAX(0,Salary-NI_Threshold)*NI_Rate)&gt;=CT_MainLimit,(Profit-Salary-(MAX(0,Salary-NI_Threshold)*NI_Rate))*CT_Main,CT_SmallLimit*CT_Small+(Profit-Salary-(MAX(0,Salary-NI_Threshold)*NI_Rate)-CT_SmallLimit)*0.265))))-DivAllowance))-(MIN(MAX(0,((Profit-Salary-(MAX(0,Salary-NI_Threshold)*NI_Rate))-(IF(Profit-Salary-(MAX(0,Salary-NI_Threshold)*NI_Rate)&lt;=CT_SmallLimit,(Profit-Salary-(MAX(0,Salary-NI_Threshold)*NI_Rate))*CT_Small,IF(Profit-Salary-(MAX(0,Salary-NI_Threshold)*NI_Rate)&gt;=CT_MainLimit,(Profit-Salary-(MAX(0,Salary-NI_Threshold)*NI_Rate))*CT_Main,CT_SmallLimit*CT_Small+(Profit-Salary-(MAX(0,Salary-NI_Threshold)*NI_Rate)-CT_SmallLimit)*0.265))))-DivAllowance),MAX(0,BasicLimit-MAX(0,Salary-PA))))),HigherLimit-BasicLimit))))*Div_Additional)-AdminCost</f>
      </c>
    </row>
    <row r="23" spans="1:3" x14ac:dyDescent="0.25">
      <c r="A23" s="2" t="s">
        <v>40</v>
      </c>
      <c r="B23" s="2"/>
      <c r="C23" s="2"/>
    </row>
    <row r="24" spans="1:3" x14ac:dyDescent="0.25">
      <c r="A24" s="3" t="s">
        <v>41</v>
      </c>
      <c r="B24" s="9">
        <f>(Profit-(MAX(0,MIN(Profit,BasicLimit)-MAX(0,PA-MAX(0,(Profit-PATaper)/2)))*IT_Basic+MAX(0,MIN(Profit,HigherLimit)-BasicLimit)*IT_Higher+MAX(0,Profit-HigherLimit)*IT_Additional)-(MAX(0,MIN(Profit,C4Upper)-C4Lower)*C4Main+MAX(0,Profit-C4Upper)*C4Upper_Rate))-(Salary-(MAX(0,Salary-PA)*IT_Basic)+((Profit-Salary-(MAX(0,Salary-NI_Threshold)*NI_Rate))-(IF(Profit-Salary-(MAX(0,Salary-NI_Threshold)*NI_Rate)&lt;=CT_SmallLimit,(Profit-Salary-(MAX(0,Salary-NI_Threshold)*NI_Rate))*CT_Small,IF(Profit-Salary-(MAX(0,Salary-NI_Threshold)*NI_Rate)&gt;=CT_MainLimit,(Profit-Salary-(MAX(0,Salary-NI_Threshold)*NI_Rate))*CT_Main,CT_SmallLimit*CT_Small+(Profit-Salary-(MAX(0,Salary-NI_Threshold)*NI_Rate)-CT_SmallLimit)*0.265))))-((MIN(MAX(0,((Profit-Salary-(MAX(0,Salary-NI_Threshold)*NI_Rate))-(IF(Profit-Salary-(MAX(0,Salary-NI_Threshold)*NI_Rate)&lt;=CT_SmallLimit,(Profit-Salary-(MAX(0,Salary-NI_Threshold)*NI_Rate))*CT_Small,IF(Profit-Salary-(MAX(0,Salary-NI_Threshold)*NI_Rate)&gt;=CT_MainLimit,(Profit-Salary-(MAX(0,Salary-NI_Threshold)*NI_Rate))*CT_Main,CT_SmallLimit*CT_Small+(Profit-Salary-(MAX(0,Salary-NI_Threshold)*NI_Rate)-CT_SmallLimit)*0.265))))-DivAllowance),MAX(0,BasicLimit-MAX(0,Salary-PA))))*Div_Basic+(MIN(MAX(0,(MAX(0,((Profit-Salary-(MAX(0,Salary-NI_Threshold)*NI_Rate))-(IF(Profit-Salary-(MAX(0,Salary-NI_Threshold)*NI_Rate)&lt;=CT_SmallLimit,(Profit-Salary-(MAX(0,Salary-NI_Threshold)*NI_Rate))*CT_Small,IF(Profit-Salary-(MAX(0,Salary-NI_Threshold)*NI_Rate)&gt;=CT_MainLimit,(Profit-Salary-(MAX(0,Salary-NI_Threshold)*NI_Rate))*CT_Main,CT_SmallLimit*CT_Small+(Profit-Salary-(MAX(0,Salary-NI_Threshold)*NI_Rate)-CT_SmallLimit)*0.265))))-DivAllowance))-(MIN(MAX(0,((Profit-Salary-(MAX(0,Salary-NI_Threshold)*NI_Rate))-(IF(Profit-Salary-(MAX(0,Salary-NI_Threshold)*NI_Rate)&lt;=CT_SmallLimit,(Profit-Salary-(MAX(0,Salary-NI_Threshold)*NI_Rate))*CT_Small,IF(Profit-Salary-(MAX(0,Salary-NI_Threshold)*NI_Rate)&gt;=CT_MainLimit,(Profit-Salary-(MAX(0,Salary-NI_Threshold)*NI_Rate))*CT_Main,CT_SmallLimit*CT_Small+(Profit-Salary-(MAX(0,Salary-NI_Threshold)*NI_Rate)-CT_SmallLimit)*0.265))))-DivAllowance),MAX(0,BasicLimit-MAX(0,Salary-PA))))),HigherLimit-BasicLimit))*Div_Higher+(MAX(0,(MAX(0,((Profit-Salary-(MAX(0,Salary-NI_Threshold)*NI_Rate))-(IF(Profit-Salary-(MAX(0,Salary-NI_Threshold)*NI_Rate)&lt;=CT_SmallLimit,(Profit-Salary-(MAX(0,Salary-NI_Threshold)*NI_Rate))*CT_Small,IF(Profit-Salary-(MAX(0,Salary-NI_Threshold)*NI_Rate)&gt;=CT_MainLimit,(Profit-Salary-(MAX(0,Salary-NI_Threshold)*NI_Rate))*CT_Main,CT_SmallLimit*CT_Small+(Profit-Salary-(MAX(0,Salary-NI_Threshold)*NI_Rate)-CT_SmallLimit)*0.265))))-DivAllowance))-(MIN(MAX(0,((Profit-Salary-(MAX(0,Salary-NI_Threshold)*NI_Rate))-(IF(Profit-Salary-(MAX(0,Salary-NI_Threshold)*NI_Rate)&lt;=CT_SmallLimit,(Profit-Salary-(MAX(0,Salary-NI_Threshold)*NI_Rate))*CT_Small,IF(Profit-Salary-(MAX(0,Salary-NI_Threshold)*NI_Rate)&gt;=CT_MainLimit,(Profit-Salary-(MAX(0,Salary-NI_Threshold)*NI_Rate))*CT_Main,CT_SmallLimit*CT_Small+(Profit-Salary-(MAX(0,Salary-NI_Threshold)*NI_Rate)-CT_SmallLimit)*0.265))))-DivAllowance),MAX(0,BasicLimit-MAX(0,Salary-PA))))-(MIN(MAX(0,(MAX(0,((Profit-Salary-(MAX(0,Salary-NI_Threshold)*NI_Rate))-(IF(Profit-Salary-(MAX(0,Salary-NI_Threshold)*NI_Rate)&lt;=CT_SmallLimit,(Profit-Salary-(MAX(0,Salary-NI_Threshold)*NI_Rate))*CT_Small,IF(Profit-Salary-(MAX(0,Salary-NI_Threshold)*NI_Rate)&gt;=CT_MainLimit,(Profit-Salary-(MAX(0,Salary-NI_Threshold)*NI_Rate))*CT_Main,CT_SmallLimit*CT_Small+(Profit-Salary-(MAX(0,Salary-NI_Threshold)*NI_Rate)-CT_SmallLimit)*0.265))))-DivAllowance))-(MIN(MAX(0,((Profit-Salary-(MAX(0,Salary-NI_Threshold)*NI_Rate))-(IF(Profit-Salary-(MAX(0,Salary-NI_Threshold)*NI_Rate)&lt;=CT_SmallLimit,(Profit-Salary-(MAX(0,Salary-NI_Threshold)*NI_Rate))*CT_Small,IF(Profit-Salary-(MAX(0,Salary-NI_Threshold)*NI_Rate)&gt;=CT_MainLimit,(Profit-Salary-(MAX(0,Salary-NI_Threshold)*NI_Rate))*CT_Main,CT_SmallLimit*CT_Small+(Profit-Salary-(MAX(0,Salary-NI_Threshold)*NI_Rate)-CT_SmallLimit)*0.265))))-DivAllowance),MAX(0,BasicLimit-MAX(0,Salary-PA))))),HigherLimit-BasicLimit))))*Div_Additional)-AdminCost)</f>
      </c>
      <c r="C24" s="9"/>
    </row>
    <row r="26" spans="1:3" x14ac:dyDescent="0.25">
      <c r="A26" s="11" t="s">
        <v>42</v>
      </c>
      <c r="B26" s="11"/>
      <c r="C26" s="11"/>
    </row>
  </sheetData>
  <mergeCells count="4">
    <mergeCell ref="A1:C1"/>
    <mergeCell ref="A23:C23"/>
    <mergeCell ref="B24:C24"/>
    <mergeCell ref="A26:C2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72A"/>
  </sheetPr>
  <dimension ref="A1:A19"/>
  <sheetFormatPr defaultRowHeight="15" outlineLevelRow="0" outlineLevelCol="0" x14ac:dyDescent="55"/>
  <cols>
    <col min="1" max="1" width="95" customWidth="1"/>
  </cols>
  <sheetData>
    <row r="1" spans="1:1" x14ac:dyDescent="0.25">
      <c r="A1" s="12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44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44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  <row r="11" spans="1:1" x14ac:dyDescent="0.25">
      <c r="A11" t="s">
        <v>51</v>
      </c>
    </row>
    <row r="12" spans="1:1" x14ac:dyDescent="0.25">
      <c r="A12" t="s">
        <v>52</v>
      </c>
    </row>
    <row r="13" spans="1:1" x14ac:dyDescent="0.25">
      <c r="A13" t="s">
        <v>53</v>
      </c>
    </row>
    <row r="14" spans="1:1" x14ac:dyDescent="0.25">
      <c r="A14" t="s">
        <v>44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44</v>
      </c>
    </row>
    <row r="19" spans="1:1" x14ac:dyDescent="0.25">
      <c r="A19" t="s">
        <v>57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FormatPr defaultRowHeight="15" outlineLevelRow="0" outlineLevelCol="0" x14ac:dyDescent="55"/>
  <cols>
    <col min="1" max="1" width="100" customWidth="1"/>
  </cols>
  <sheetData>
    <row r="1" spans="1:1" x14ac:dyDescent="0.25">
      <c r="A1" s="13" t="s">
        <v>58</v>
      </c>
    </row>
    <row r="2" spans="1:1" x14ac:dyDescent="0.25">
      <c r="A2" t="s">
        <v>44</v>
      </c>
    </row>
    <row r="3" spans="1:1" x14ac:dyDescent="0.25">
      <c r="A3" s="14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44</v>
      </c>
    </row>
    <row r="9" spans="1:1" x14ac:dyDescent="0.25">
      <c r="A9" s="14" t="s">
        <v>64</v>
      </c>
    </row>
    <row r="10" spans="1:1" x14ac:dyDescent="0.25">
      <c r="A10" t="s">
        <v>65</v>
      </c>
    </row>
    <row r="11" spans="1:1" x14ac:dyDescent="0.25">
      <c r="A11" t="s">
        <v>66</v>
      </c>
    </row>
    <row r="12" spans="1:1" x14ac:dyDescent="0.25">
      <c r="A12" t="s">
        <v>67</v>
      </c>
    </row>
    <row r="13" spans="1:1" x14ac:dyDescent="0.25">
      <c r="A13" t="s">
        <v>44</v>
      </c>
    </row>
    <row r="14" spans="1:1" x14ac:dyDescent="0.25">
      <c r="A14" s="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44</v>
      </c>
    </row>
    <row r="18" spans="1:1" x14ac:dyDescent="0.25">
      <c r="A18" s="14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44</v>
      </c>
    </row>
    <row r="22" spans="1:1" x14ac:dyDescent="0.25">
      <c r="A22" s="14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44</v>
      </c>
    </row>
    <row r="27" spans="1:1" x14ac:dyDescent="0.25">
      <c r="A27" s="14" t="s">
        <v>78</v>
      </c>
    </row>
    <row r="28" spans="1:1" x14ac:dyDescent="0.25">
      <c r="A28" t="s">
        <v>79</v>
      </c>
    </row>
    <row r="29" spans="1:1" x14ac:dyDescent="0.25">
      <c r="A29" t="s">
        <v>80</v>
      </c>
    </row>
    <row r="30" spans="1:1" x14ac:dyDescent="0.25">
      <c r="A30" t="s">
        <v>44</v>
      </c>
    </row>
    <row r="31" spans="1:1" x14ac:dyDescent="0.25">
      <c r="A31" s="14" t="s">
        <v>81</v>
      </c>
    </row>
    <row r="32" spans="1:1" x14ac:dyDescent="0.25">
      <c r="A32" t="s">
        <v>82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Rates</vt:lpstr>
      <vt:lpstr>Comparison</vt:lpstr>
      <vt:lpstr>Start here</vt:lpstr>
      <vt:lpstr>Notes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Accounts for Lawyers</dc:creator>
  <dc:title/>
  <dc:subject/>
  <dc:description/>
  <cp:keywords/>
  <cp:category/>
  <cp:lastModifiedBy>Accounts for Lawyers</cp:lastModifiedBy>
  <dcterms:created xsi:type="dcterms:W3CDTF">2024-01-01T00:00:00Z</dcterms:created>
  <dcterms:modified xsi:type="dcterms:W3CDTF">2024-01-01T00:00:00Z</dcterms:modified>
</cp:coreProperties>
</file>