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Rates" state="visible" r:id="rId4"/>
    <sheet sheetId="2" name="Cash flow" state="visible" r:id="rId5"/>
    <sheet sheetId="3" name="Lock-up" state="visible" r:id="rId6"/>
    <sheet sheetId="4" name="Start here" state="visible" r:id="rId7"/>
    <sheet sheetId="5" name="Notes" state="visible" r:id="rId8"/>
  </sheets>
  <definedNames>
    <definedName name="VatRate">Rates!$B$2</definedName>
    <definedName name="NiThreshold">Rates!$B$3</definedName>
    <definedName name="NiRate">Rates!$B$4</definedName>
    <definedName name="AnnualFees">'Lock-up'!$B$3</definedName>
    <definedName name="WipBalance">'Lock-up'!$B$4</definedName>
    <definedName name="DebtorBalance">'Lock-up'!$B$5</definedName>
    <definedName name="FeesBilled">'Lock-up'!$B$6</definedName>
    <definedName name="CashCollected">'Lock-up'!$B$7</definedName>
  </definedNames>
  <calcPr calcId="171027"/>
</workbook>
</file>

<file path=xl/sharedStrings.xml><?xml version="1.0" encoding="utf-8"?>
<sst xmlns="http://schemas.openxmlformats.org/spreadsheetml/2006/main" count="85" uniqueCount="76">
  <si>
    <t>Locked rates: do not edit</t>
  </si>
  <si>
    <t>VAT rate</t>
  </si>
  <si>
    <t>Employer NIC secondary threshold (£, 2026/27)</t>
  </si>
  <si>
    <t>Employer NIC rate (2026/27)</t>
  </si>
  <si>
    <t>12-month rolling cash-flow forecast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</si>
  <si>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</si>
  <si>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</si>
  <si>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</si>
  <si>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</si>
  <si>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</si>
  <si>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</si>
  <si>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</si>
  <si>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</si>
  <si>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</si>
  <si>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</si>
  <si>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</si>
  <si>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</si>
  <si>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Fees billed in month (excl. VAT)</t>
  </si>
  <si>
    <t>Collection lag (months)</t>
  </si>
  <si>
    <t/>
  </si>
  <si>
    <t>Fixed costs (salaries, rent, subscriptions)</t>
  </si>
  <si>
    <t>Partner / director drawings</t>
  </si>
  <si>
    <t>Opening cash balance (Month 1 only)</t>
  </si>
  <si>
    <t>Calculated</t>
  </si>
  <si>
    <t>Cash collected (lagged by collection lag months)</t>
  </si>
  <si>
    <t>VAT collected (on billed fees)</t>
  </si>
  <si>
    <t>VAT payable (quarterly: Mar, Jun, Sep, Dec)</t>
  </si>
  <si>
    <t>Net cash inflow</t>
  </si>
  <si>
    <t>Total outgoings</t>
  </si>
  <si>
    <t>Closing cash balance</t>
  </si>
  <si>
    <t>Blue cells are inputs. Collection lag is the number of months between billing and cash receipt. Default: 2 months.</t>
  </si>
  <si>
    <t>Lock-up days and KPI dashboard</t>
  </si>
  <si>
    <t>Annual fee income (£):</t>
  </si>
  <si>
    <t>Current WIP balance (£):</t>
  </si>
  <si>
    <t>Current debtor balance (£):</t>
  </si>
  <si>
    <t>Fees billed last 12 months (£, for realisation rate):</t>
  </si>
  <si>
    <t>Cash collected last 12 months (£):</t>
  </si>
  <si>
    <t>Calculated KPIs</t>
  </si>
  <si>
    <t>WIP days:</t>
  </si>
  <si>
    <t>Debtor days:</t>
  </si>
  <si>
    <t>Lock-up days (WIP + debtor days):</t>
  </si>
  <si>
    <t>Realisation rate:</t>
  </si>
  <si>
    <t>Industry benchmarks</t>
  </si>
  <si>
    <t>Top performers: below 90 lock-up days</t>
  </si>
  <si>
    <t>High-street average: 120 to 180 lock-up days</t>
  </si>
  <si>
    <t>Target realisation rate: above 90%</t>
  </si>
  <si>
    <t>Target utilisation rate: above 65% of billable capacity</t>
  </si>
  <si>
    <t>Practice finance and cash-flow model for law firms</t>
  </si>
  <si>
    <t>This workbook contains two working tools:</t>
  </si>
  <si>
    <t xml:space="preserve">  Cash flow: a 12-month rolling cash-flow forecast.</t>
  </si>
  <si>
    <t xml:space="preserve">    Enter your monthly fees billed, collection lag (typically 2 months for most firms),</t>
  </si>
  <si>
    <t xml:space="preserve">    fixed costs and partner drawings.</t>
  </si>
  <si>
    <t xml:space="preserve">    The model calculates cash collected (based on the lag), VAT timing and closing balance.</t>
  </si>
  <si>
    <t xml:space="preserve">    A negative closing balance in any month is a trigger for action.</t>
  </si>
  <si>
    <t xml:space="preserve">  Lock-up: a KPI dashboard showing your WIP days, debtor days, lock-up days and realisation rate.</t>
  </si>
  <si>
    <t xml:space="preserve">    Enter your annual fee income, current WIP and debtor balances and 12-month collected cash.</t>
  </si>
  <si>
    <t xml:space="preserve">    Compare against the industry benchmarks on the same sheet.</t>
  </si>
  <si>
    <t>The Rates tab holds locked constants (VAT rate, employer NIC threshold) matching the site calculators.</t>
  </si>
  <si>
    <t>Do not edit cells outside the blue input cells.</t>
  </si>
  <si>
    <t>Read the Notes tab for assumptions and guidance.</t>
  </si>
  <si>
    <t>Assumptions and guidance</t>
  </si>
  <si>
    <t>Cash flow model</t>
  </si>
  <si>
    <t>The model uses a fixed collection lag (default 2 months) applied uniformly to all months.</t>
  </si>
  <si>
    <t>In practice, collection timing varies by client, matter type and billing discipline.</t>
  </si>
  <si>
    <t>Update the lag to match your actual average debtor days.</t>
  </si>
  <si>
    <t>VAT timing</t>
  </si>
  <si>
    <t>Output VAT is assumed to be collected alongside fees (at the billing date).</t>
  </si>
  <si>
    <t>VAT payable is aggregated quarterly (Mar, Jun, Sep, Dec) under standard accounting.</t>
  </si>
  <si>
    <t>If you use the cash accounting scheme, adjust the VAT payable row to match receipts.</t>
  </si>
  <si>
    <t>Lock-up benchmarks</t>
  </si>
  <si>
    <t>High-street firms average 120-180 lock-up days. Top performers operate below 90 days.</t>
  </si>
  <si>
    <t>Every extra day of lock-up at £1.8m annual fees = £4,932 of cash tied up.</t>
  </si>
  <si>
    <t>Realisation rate: target above 90%. Below 85% typically indicates write-off or discount problems.</t>
  </si>
  <si>
    <t>General</t>
  </si>
  <si>
    <t>This model is for planning and orientation. It is not a substitute for management accounts or</t>
  </si>
  <si>
    <t>professional advice specific to your firm.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</si>
</sst>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£#,##0"/>
    <numFmt numFmtId="165" formatCode="0.0"/>
    <numFmt numFmtId="166" formatCode="0.0%"/>
  </numFmts>
  <fonts count="9" x14ac:knownFonts="1">
    <font>
      <color theme="1"/>
      <family val="2"/>
      <scheme val="minor"/>
      <sz val="11"/>
      <name val="Calibri"/>
    </font>
    <font>
      <b/>
      <color rgb="FFFFFFFF"/>
      <sz val="11"/>
    </font>
    <font>
      <b/>
      <color rgb="FF0F172A"/>
    </font>
    <font>
      <i/>
      <color rgb="FF64748B"/>
      <sz val="10"/>
    </font>
    <font>
      <b/>
    </font>
    <font>
      <color rgb="FF64748B"/>
      <sz val="10"/>
    </font>
    <font>
      <b/>
      <color rgb="FF0F172A"/>
      <sz val="15"/>
    </font>
    <font>
      <b/>
      <color rgb="FF0F172A"/>
      <sz val="14"/>
    </font>
    <font>
      <b/>
      <color rgb="FF0F172A"/>
      <sz val="11"/>
    </font>
  </fonts>
  <fills count="5">
    <fill>
      <patternFill patternType="none"/>
    </fill>
    <fill>
      <patternFill patternType="gray125"/>
    </fill>
    <fill>
      <patternFill patternType="solid">
        <fgColor rgb="FFC41E3A"/>
      </patternFill>
    </fill>
    <fill>
      <patternFill patternType="solid">
        <fgColor rgb="FFDBEAFE"/>
      </patternFill>
    </fill>
    <fill>
      <patternFill patternType="solid">
        <fgColor rgb="FFF8F9FA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vertical="center"/>
    </xf>
    <xf numFmtId="0" fontId="2" fillId="0" borderId="0" xfId="0" applyFont="1"/>
    <xf numFmtId="9" fontId="0" fillId="0" borderId="0" xfId="0" applyNumberFormat="1"/>
    <xf numFmtId="164" fontId="0" fillId="0" borderId="0" xfId="0" applyNumberFormat="1"/>
    <xf numFmtId="0" fontId="0" fillId="0" borderId="0" xfId="0" applyAlignment="1">
      <alignment wrapText="1"/>
    </xf>
    <xf numFmtId="0" fontId="1" fillId="2" borderId="0" xfId="0" applyFont="1" applyFill="1" applyAlignment="1">
      <alignment wrapText="1"/>
    </xf>
    <xf numFmtId="164" fontId="0" fillId="3" borderId="0" xfId="0" applyNumberFormat="1" applyFill="1" applyProtection="1">
      <protection locked="0"/>
    </xf>
    <xf numFmtId="0" fontId="0" fillId="3" borderId="0" xfId="0" applyFill="1" applyProtection="1">
      <protection locked="0"/>
    </xf>
    <xf numFmtId="164" fontId="2" fillId="0" borderId="0" xfId="0" applyNumberFormat="1" applyFont="1"/>
    <xf numFmtId="0" fontId="3" fillId="0" borderId="0" xfId="0" applyFont="1" applyAlignment="1">
      <alignment wrapText="1"/>
    </xf>
    <xf numFmtId="0" fontId="2" fillId="0" borderId="0" xfId="0" applyFont="1" applyAlignment="1">
      <alignment wrapText="1"/>
    </xf>
    <xf numFmtId="165" fontId="0" fillId="0" borderId="0" xfId="0" applyNumberFormat="1"/>
    <xf numFmtId="165" fontId="4" fillId="0" borderId="0" xfId="0" applyNumberFormat="1" applyFont="1"/>
    <xf numFmtId="166" fontId="0" fillId="0" borderId="0" xfId="0" applyNumberFormat="1"/>
    <xf numFmtId="0" fontId="5" fillId="0" borderId="0" xfId="0" applyFont="1" applyAlignment="1">
      <alignment wrapText="1"/>
    </xf>
    <xf numFmtId="0" fontId="6" fillId="4" borderId="0" xfId="0" applyFont="1" applyFill="1"/>
    <xf numFmtId="0" fontId="7" fillId="0" borderId="0" xfId="0" applyFont="1"/>
    <xf numFmtId="0" fontId="8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41E3A"/>
  </sheetPr>
  <dimension ref="A1:B4"/>
  <sheetFormatPr defaultRowHeight="15" outlineLevelRow="0" outlineLevelCol="0" x14ac:dyDescent="55"/>
  <cols>
    <col min="1" max="1" width="52" customWidth="1"/>
    <col min="2" max="2" width="18" customWidth="1"/>
  </cols>
  <sheetData>
    <row r="1" spans="1:2" x14ac:dyDescent="0.25">
      <c r="A1" s="1" t="s">
        <v>0</v>
      </c>
      <c r="B1" s="1"/>
    </row>
    <row r="2" spans="1:2" x14ac:dyDescent="0.25">
      <c r="A2" s="2" t="s">
        <v>1</v>
      </c>
      <c r="B2" s="3">
        <v>0.2</v>
      </c>
    </row>
    <row r="3" spans="1:2" x14ac:dyDescent="0.25">
      <c r="A3" s="2" t="s">
        <v>2</v>
      </c>
      <c r="B3" s="4">
        <v>5000</v>
      </c>
    </row>
    <row r="4" spans="1:2" x14ac:dyDescent="0.25">
      <c r="A4" s="2" t="s">
        <v>3</v>
      </c>
      <c r="B4" s="3">
        <v>0.15</v>
      </c>
    </row>
  </sheetData>
  <sheetProtection sheet="1"/>
  <mergeCells count="1">
    <mergeCell ref="A1:B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41E3A"/>
  </sheetPr>
  <dimension ref="A1:M19"/>
  <sheetFormatPr defaultRowHeight="15" outlineLevelRow="0" outlineLevelCol="0" x14ac:dyDescent="55"/>
  <cols>
    <col min="1" max="1" width="38" style="5" customWidth="1"/>
    <col min="2" max="13" width="12" customWidth="1"/>
  </cols>
  <sheetData>
    <row r="1" spans="1:13" x14ac:dyDescent="0.25">
      <c r="A1" s="6" t="s">
        <v>4</v>
      </c>
      <c r="B1" s="1" t="s">
        <v>5</v>
      </c>
      <c r="C1" s="1" t="s">
        <v>6</v>
      </c>
      <c r="D1" s="1" t="s">
        <v>7</v>
      </c>
      <c r="E1" s="1" t="s">
        <v>8</v>
      </c>
      <c r="F1" s="1" t="s">
        <v>9</v>
      </c>
      <c r="G1" s="1" t="s">
        <v>10</v>
      </c>
      <c r="H1" s="1" t="s">
        <v>11</v>
      </c>
      <c r="I1" s="1" t="s">
        <v>12</v>
      </c>
      <c r="J1" s="1" t="s">
        <v>13</v>
      </c>
      <c r="K1" s="1" t="s">
        <v>14</v>
      </c>
      <c r="L1" s="1" t="s">
        <v>15</v>
      </c>
      <c r="M1" s="1" t="s">
        <v>16</v>
      </c>
    </row>
    <row r="3" spans="1:13" x14ac:dyDescent="0.25">
      <c r="A3" s="5" t="s">
        <v>17</v>
      </c>
      <c r="B3" s="7">
        <v>150000</v>
      </c>
      <c r="C3" s="7">
        <v>150000</v>
      </c>
      <c r="D3" s="7">
        <v>150000</v>
      </c>
      <c r="E3" s="7">
        <v>150000</v>
      </c>
      <c r="F3" s="7">
        <v>150000</v>
      </c>
      <c r="G3" s="7">
        <v>150000</v>
      </c>
      <c r="H3" s="7">
        <v>150000</v>
      </c>
      <c r="I3" s="7">
        <v>150000</v>
      </c>
      <c r="J3" s="7">
        <v>150000</v>
      </c>
      <c r="K3" s="7">
        <v>150000</v>
      </c>
      <c r="L3" s="7">
        <v>150000</v>
      </c>
      <c r="M3" s="7">
        <v>150000</v>
      </c>
    </row>
    <row r="4" spans="1:13" x14ac:dyDescent="0.25">
      <c r="A4" s="5" t="s">
        <v>18</v>
      </c>
      <c r="B4" s="8">
        <v>2</v>
      </c>
      <c r="C4" s="8">
        <v>2</v>
      </c>
      <c r="D4" s="8">
        <v>2</v>
      </c>
      <c r="E4" s="8">
        <v>2</v>
      </c>
      <c r="F4" s="8">
        <v>2</v>
      </c>
      <c r="G4" s="8">
        <v>2</v>
      </c>
      <c r="H4" s="8">
        <v>2</v>
      </c>
      <c r="I4" s="8">
        <v>2</v>
      </c>
      <c r="J4" s="8">
        <v>2</v>
      </c>
      <c r="K4" s="8">
        <v>2</v>
      </c>
      <c r="L4" s="8">
        <v>2</v>
      </c>
      <c r="M4" s="8">
        <v>2</v>
      </c>
    </row>
    <row r="5" spans="1:1" x14ac:dyDescent="0.25">
      <c r="A5" s="5" t="s">
        <v>19</v>
      </c>
    </row>
    <row r="6" spans="1:13" x14ac:dyDescent="0.25">
      <c r="A6" s="5" t="s">
        <v>20</v>
      </c>
      <c r="B6" s="7">
        <v>70000</v>
      </c>
      <c r="C6" s="7">
        <v>70000</v>
      </c>
      <c r="D6" s="7">
        <v>70000</v>
      </c>
      <c r="E6" s="7">
        <v>70000</v>
      </c>
      <c r="F6" s="7">
        <v>70000</v>
      </c>
      <c r="G6" s="7">
        <v>70000</v>
      </c>
      <c r="H6" s="7">
        <v>70000</v>
      </c>
      <c r="I6" s="7">
        <v>70000</v>
      </c>
      <c r="J6" s="7">
        <v>70000</v>
      </c>
      <c r="K6" s="7">
        <v>70000</v>
      </c>
      <c r="L6" s="7">
        <v>70000</v>
      </c>
      <c r="M6" s="7">
        <v>70000</v>
      </c>
    </row>
    <row r="7" spans="1:13" x14ac:dyDescent="0.25">
      <c r="A7" s="5" t="s">
        <v>21</v>
      </c>
      <c r="B7" s="7">
        <v>25000</v>
      </c>
      <c r="C7" s="7">
        <v>25000</v>
      </c>
      <c r="D7" s="7">
        <v>25000</v>
      </c>
      <c r="E7" s="7">
        <v>25000</v>
      </c>
      <c r="F7" s="7">
        <v>25000</v>
      </c>
      <c r="G7" s="7">
        <v>25000</v>
      </c>
      <c r="H7" s="7">
        <v>25000</v>
      </c>
      <c r="I7" s="7">
        <v>25000</v>
      </c>
      <c r="J7" s="7">
        <v>25000</v>
      </c>
      <c r="K7" s="7">
        <v>25000</v>
      </c>
      <c r="L7" s="7">
        <v>25000</v>
      </c>
      <c r="M7" s="7">
        <v>25000</v>
      </c>
    </row>
    <row r="8" spans="1:1" x14ac:dyDescent="0.25">
      <c r="A8" s="5" t="s">
        <v>19</v>
      </c>
    </row>
    <row r="9" spans="1:2" x14ac:dyDescent="0.25">
      <c r="A9" s="5" t="s">
        <v>22</v>
      </c>
      <c r="B9" s="7">
        <v>50000</v>
      </c>
    </row>
    <row r="11" spans="1:13" x14ac:dyDescent="0.25">
      <c r="A11" s="6" t="s">
        <v>23</v>
      </c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</row>
    <row r="12" spans="1:13" x14ac:dyDescent="0.25">
      <c r="A12" s="5" t="s">
        <v>24</v>
      </c>
      <c r="B12" s="4">
        <v>0</v>
      </c>
      <c r="C12" s="4">
        <v>0</v>
      </c>
      <c r="D12" s="4">
        <f>B3</f>
      </c>
      <c r="E12" s="4">
        <f>C3</f>
      </c>
      <c r="F12" s="4">
        <f>D3</f>
      </c>
      <c r="G12" s="4">
        <f>E3</f>
      </c>
      <c r="H12" s="4">
        <f>F3</f>
      </c>
      <c r="I12" s="4">
        <f>G3</f>
      </c>
      <c r="J12" s="4">
        <f>H3</f>
      </c>
      <c r="K12" s="4">
        <f>I3</f>
      </c>
      <c r="L12" s="4">
        <f>J3</f>
      </c>
      <c r="M12" s="4">
        <f>K3</f>
      </c>
    </row>
    <row r="13" spans="1:13" x14ac:dyDescent="0.25">
      <c r="A13" s="5" t="s">
        <v>25</v>
      </c>
      <c r="B13" s="4">
        <f>B3*VatRate</f>
      </c>
      <c r="C13" s="4">
        <f>C3*VatRate</f>
      </c>
      <c r="D13" s="4">
        <f>D3*VatRate</f>
      </c>
      <c r="E13" s="4">
        <f>E3*VatRate</f>
      </c>
      <c r="F13" s="4">
        <f>F3*VatRate</f>
      </c>
      <c r="G13" s="4">
        <f>G3*VatRate</f>
      </c>
      <c r="H13" s="4">
        <f>H3*VatRate</f>
      </c>
      <c r="I13" s="4">
        <f>I3*VatRate</f>
      </c>
      <c r="J13" s="4">
        <f>J3*VatRate</f>
      </c>
      <c r="K13" s="4">
        <f>K3*VatRate</f>
      </c>
      <c r="L13" s="4">
        <f>L3*VatRate</f>
      </c>
      <c r="M13" s="4">
        <f>M3*VatRate</f>
      </c>
    </row>
    <row r="14" spans="1:13" x14ac:dyDescent="0.25">
      <c r="A14" s="5" t="s">
        <v>26</v>
      </c>
      <c r="B14" s="4">
        <v>0</v>
      </c>
      <c r="C14" s="4">
        <v>0</v>
      </c>
      <c r="D14" s="4">
        <f>B13+C13+D13</f>
      </c>
      <c r="E14" s="4">
        <v>0</v>
      </c>
      <c r="F14" s="4">
        <v>0</v>
      </c>
      <c r="G14" s="4">
        <f>E13+F13+G13</f>
      </c>
      <c r="H14" s="4">
        <v>0</v>
      </c>
      <c r="I14" s="4">
        <v>0</v>
      </c>
      <c r="J14" s="4">
        <f>H13+I13+J13</f>
      </c>
      <c r="K14" s="4">
        <v>0</v>
      </c>
      <c r="L14" s="4">
        <v>0</v>
      </c>
      <c r="M14" s="4">
        <f>K13+L13+M13</f>
      </c>
    </row>
    <row r="15" spans="1:13" x14ac:dyDescent="0.25">
      <c r="A15" s="5" t="s">
        <v>27</v>
      </c>
      <c r="B15" s="4">
        <f>B12+B13-B14</f>
      </c>
      <c r="C15" s="4">
        <f>C12+C13-C14</f>
      </c>
      <c r="D15" s="4">
        <f>D12+D13-D14</f>
      </c>
      <c r="E15" s="4">
        <f>E12+E13-E14</f>
      </c>
      <c r="F15" s="4">
        <f>F12+F13-F14</f>
      </c>
      <c r="G15" s="4">
        <f>G12+G13-G14</f>
      </c>
      <c r="H15" s="4">
        <f>H12+H13-H14</f>
      </c>
      <c r="I15" s="4">
        <f>I12+I13-I14</f>
      </c>
      <c r="J15" s="4">
        <f>J12+J13-J14</f>
      </c>
      <c r="K15" s="4">
        <f>K12+K13-K14</f>
      </c>
      <c r="L15" s="4">
        <f>L12+L13-L14</f>
      </c>
      <c r="M15" s="4">
        <f>M12+M13-M14</f>
      </c>
    </row>
    <row r="16" spans="1:13" x14ac:dyDescent="0.25">
      <c r="A16" s="5" t="s">
        <v>28</v>
      </c>
      <c r="B16" s="4">
        <f>B6+B7</f>
      </c>
      <c r="C16" s="4">
        <f>C6+C7</f>
      </c>
      <c r="D16" s="4">
        <f>D6+D7</f>
      </c>
      <c r="E16" s="4">
        <f>E6+E7</f>
      </c>
      <c r="F16" s="4">
        <f>F6+F7</f>
      </c>
      <c r="G16" s="4">
        <f>G6+G7</f>
      </c>
      <c r="H16" s="4">
        <f>H6+H7</f>
      </c>
      <c r="I16" s="4">
        <f>I6+I7</f>
      </c>
      <c r="J16" s="4">
        <f>J6+J7</f>
      </c>
      <c r="K16" s="4">
        <f>K6+K7</f>
      </c>
      <c r="L16" s="4">
        <f>L6+L7</f>
      </c>
      <c r="M16" s="4">
        <f>M6+M7</f>
      </c>
    </row>
    <row r="17" spans="1:13" x14ac:dyDescent="0.25">
      <c r="A17" s="5" t="s">
        <v>29</v>
      </c>
      <c r="B17" s="9">
        <f>B9+B15-B16</f>
      </c>
      <c r="C17" s="9">
        <f>B17+C15-C16</f>
      </c>
      <c r="D17" s="9">
        <f>C17+D15-D16</f>
      </c>
      <c r="E17" s="9">
        <f>D17+E15-E16</f>
      </c>
      <c r="F17" s="9">
        <f>E17+F15-F16</f>
      </c>
      <c r="G17" s="9">
        <f>F17+G15-G16</f>
      </c>
      <c r="H17" s="9">
        <f>G17+H15-H16</f>
      </c>
      <c r="I17" s="9">
        <f>H17+I15-I16</f>
      </c>
      <c r="J17" s="9">
        <f>I17+J15-J16</f>
      </c>
      <c r="K17" s="9">
        <f>J17+K15-K16</f>
      </c>
      <c r="L17" s="9">
        <f>K17+L15-L16</f>
      </c>
      <c r="M17" s="9">
        <f>L17+M15-M16</f>
      </c>
    </row>
    <row r="19" spans="1:1" x14ac:dyDescent="0.25">
      <c r="A19" s="10" t="s">
        <v>30</v>
      </c>
    </row>
  </sheetData>
  <mergeCells count="1">
    <mergeCell ref="A11:M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41E3A"/>
  </sheetPr>
  <dimension ref="A1:B19"/>
  <sheetFormatPr defaultRowHeight="15" outlineLevelRow="0" outlineLevelCol="0" x14ac:dyDescent="55"/>
  <cols>
    <col min="1" max="1" width="44" style="5" customWidth="1"/>
    <col min="2" max="2" width="22" customWidth="1"/>
  </cols>
  <sheetData>
    <row r="1" spans="1:2" x14ac:dyDescent="0.25">
      <c r="A1" s="6" t="s">
        <v>31</v>
      </c>
      <c r="B1" s="6"/>
    </row>
    <row r="3" spans="1:2" x14ac:dyDescent="0.25">
      <c r="A3" s="5" t="s">
        <v>32</v>
      </c>
      <c r="B3" s="7">
        <v>1800000</v>
      </c>
    </row>
    <row r="4" spans="1:2" x14ac:dyDescent="0.25">
      <c r="A4" s="5" t="s">
        <v>33</v>
      </c>
      <c r="B4" s="7">
        <v>250000</v>
      </c>
    </row>
    <row r="5" spans="1:2" x14ac:dyDescent="0.25">
      <c r="A5" s="5" t="s">
        <v>34</v>
      </c>
      <c r="B5" s="7">
        <v>180000</v>
      </c>
    </row>
    <row r="6" spans="1:2" x14ac:dyDescent="0.25">
      <c r="A6" s="5" t="s">
        <v>35</v>
      </c>
      <c r="B6" s="7">
        <v>1800000</v>
      </c>
    </row>
    <row r="7" spans="1:2" x14ac:dyDescent="0.25">
      <c r="A7" s="5" t="s">
        <v>36</v>
      </c>
      <c r="B7" s="7">
        <v>1620000</v>
      </c>
    </row>
    <row r="9" spans="1:2" x14ac:dyDescent="0.25">
      <c r="A9" s="6" t="s">
        <v>37</v>
      </c>
      <c r="B9" s="6"/>
    </row>
    <row r="10" spans="1:2" x14ac:dyDescent="0.25">
      <c r="A10" s="11" t="s">
        <v>38</v>
      </c>
      <c r="B10" s="12">
        <f>WipBalance/AnnualFees*365</f>
      </c>
    </row>
    <row r="11" spans="1:2" x14ac:dyDescent="0.25">
      <c r="A11" s="11" t="s">
        <v>39</v>
      </c>
      <c r="B11" s="12">
        <f>DebtorBalance/AnnualFees*365</f>
      </c>
    </row>
    <row r="12" spans="1:2" x14ac:dyDescent="0.25">
      <c r="A12" s="11" t="s">
        <v>40</v>
      </c>
      <c r="B12" s="13">
        <f>WipBalance/AnnualFees*365+DebtorBalance/AnnualFees*365</f>
      </c>
    </row>
    <row r="13" spans="1:2" x14ac:dyDescent="0.25">
      <c r="A13" s="11" t="s">
        <v>41</v>
      </c>
      <c r="B13" s="14">
        <f>CashCollected/FeesBilled</f>
      </c>
    </row>
    <row r="15" spans="1:2" x14ac:dyDescent="0.25">
      <c r="A15" s="6" t="s">
        <v>42</v>
      </c>
      <c r="B15" s="6"/>
    </row>
    <row r="16" spans="1:1" x14ac:dyDescent="0.25">
      <c r="A16" s="15" t="s">
        <v>43</v>
      </c>
    </row>
    <row r="17" spans="1:1" x14ac:dyDescent="0.25">
      <c r="A17" s="15" t="s">
        <v>44</v>
      </c>
    </row>
    <row r="18" spans="1:1" x14ac:dyDescent="0.25">
      <c r="A18" s="15" t="s">
        <v>45</v>
      </c>
    </row>
    <row r="19" spans="1:1" x14ac:dyDescent="0.25">
      <c r="A19" s="15" t="s">
        <v>46</v>
      </c>
    </row>
  </sheetData>
  <mergeCells count="3">
    <mergeCell ref="A1:B1"/>
    <mergeCell ref="A9:B9"/>
    <mergeCell ref="A15:B15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F172A"/>
  </sheetPr>
  <dimension ref="A1:A17"/>
  <sheetFormatPr defaultRowHeight="15" outlineLevelRow="0" outlineLevelCol="0" x14ac:dyDescent="55"/>
  <cols>
    <col min="1" max="1" width="95" customWidth="1"/>
  </cols>
  <sheetData>
    <row r="1" spans="1:1" x14ac:dyDescent="0.25">
      <c r="A1" s="16" t="s">
        <v>47</v>
      </c>
    </row>
    <row r="2" spans="1:1" x14ac:dyDescent="0.25">
      <c r="A2" t="s">
        <v>19</v>
      </c>
    </row>
    <row r="3" spans="1:1" x14ac:dyDescent="0.25">
      <c r="A3" t="s">
        <v>48</v>
      </c>
    </row>
    <row r="4" spans="1:1" x14ac:dyDescent="0.25">
      <c r="A4" t="s">
        <v>19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19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19</v>
      </c>
    </row>
    <row r="15" spans="1:1" x14ac:dyDescent="0.25">
      <c r="A15" t="s">
        <v>57</v>
      </c>
    </row>
    <row r="16" spans="1:1" x14ac:dyDescent="0.25">
      <c r="A16" t="s">
        <v>58</v>
      </c>
    </row>
    <row r="17" spans="1:1" x14ac:dyDescent="0.25">
      <c r="A17" t="s">
        <v>59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0"/>
  <sheetFormatPr defaultRowHeight="15" outlineLevelRow="0" outlineLevelCol="0" x14ac:dyDescent="55"/>
  <cols>
    <col min="1" max="1" width="100" customWidth="1"/>
  </cols>
  <sheetData>
    <row r="1" spans="1:1" x14ac:dyDescent="0.25">
      <c r="A1" s="17" t="s">
        <v>60</v>
      </c>
    </row>
    <row r="2" spans="1:1" x14ac:dyDescent="0.25">
      <c r="A2" t="s">
        <v>19</v>
      </c>
    </row>
    <row r="3" spans="1:1" x14ac:dyDescent="0.25">
      <c r="A3" s="18" t="s">
        <v>61</v>
      </c>
    </row>
    <row r="4" spans="1:1" x14ac:dyDescent="0.25">
      <c r="A4" t="s">
        <v>62</v>
      </c>
    </row>
    <row r="5" spans="1:1" x14ac:dyDescent="0.25">
      <c r="A5" t="s">
        <v>63</v>
      </c>
    </row>
    <row r="6" spans="1:1" x14ac:dyDescent="0.25">
      <c r="A6" t="s">
        <v>64</v>
      </c>
    </row>
    <row r="7" spans="1:1" x14ac:dyDescent="0.25">
      <c r="A7" t="s">
        <v>19</v>
      </c>
    </row>
    <row r="8" spans="1:1" x14ac:dyDescent="0.25">
      <c r="A8" s="18" t="s">
        <v>65</v>
      </c>
    </row>
    <row r="9" spans="1:1" x14ac:dyDescent="0.25">
      <c r="A9" t="s">
        <v>66</v>
      </c>
    </row>
    <row r="10" spans="1:1" x14ac:dyDescent="0.25">
      <c r="A10" t="s">
        <v>67</v>
      </c>
    </row>
    <row r="11" spans="1:1" x14ac:dyDescent="0.25">
      <c r="A11" t="s">
        <v>68</v>
      </c>
    </row>
    <row r="12" spans="1:1" x14ac:dyDescent="0.25">
      <c r="A12" t="s">
        <v>19</v>
      </c>
    </row>
    <row r="13" spans="1:1" x14ac:dyDescent="0.25">
      <c r="A13" s="18" t="s">
        <v>69</v>
      </c>
    </row>
    <row r="14" spans="1:1" x14ac:dyDescent="0.25">
      <c r="A14" t="s">
        <v>70</v>
      </c>
    </row>
    <row r="15" spans="1:1" x14ac:dyDescent="0.25">
      <c r="A15" t="s">
        <v>71</v>
      </c>
    </row>
    <row r="16" spans="1:1" x14ac:dyDescent="0.25">
      <c r="A16" t="s">
        <v>72</v>
      </c>
    </row>
    <row r="17" spans="1:1" x14ac:dyDescent="0.25">
      <c r="A17" t="s">
        <v>19</v>
      </c>
    </row>
    <row r="18" spans="1:1" x14ac:dyDescent="0.25">
      <c r="A18" s="18" t="s">
        <v>73</v>
      </c>
    </row>
    <row r="19" spans="1:1" x14ac:dyDescent="0.25">
      <c r="A19" t="s">
        <v>74</v>
      </c>
    </row>
    <row r="20" spans="1:1" x14ac:dyDescent="0.25">
      <c r="A20" t="s">
        <v>75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Rates</vt:lpstr>
      <vt:lpstr>Cash flow</vt:lpstr>
      <vt:lpstr>Lock-up</vt:lpstr>
      <vt:lpstr>Start here</vt:lpstr>
      <vt:lpstr>Notes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Accounts for Lawyers</dc:creator>
  <dc:title/>
  <dc:subject/>
  <dc:description/>
  <cp:keywords/>
  <cp:category/>
  <cp:lastModifiedBy>Accounts for Lawyers</cp:lastModifiedBy>
  <dcterms:created xsi:type="dcterms:W3CDTF">2024-01-01T00:00:00Z</dcterms:created>
  <dcterms:modified xsi:type="dcterms:W3CDTF">2024-01-01T00:00:00Z</dcterms:modified>
</cp:coreProperties>
</file>